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I\Bleha\Knihovna\2023 interiér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22005-2 - Revitalizace mě..." sheetId="2" r:id="rId2"/>
  </sheets>
  <definedNames>
    <definedName name="_xlnm._FilterDatabase" localSheetId="1" hidden="1">'22005-2 - Revitalizace mě...'!$C$113:$K$138</definedName>
    <definedName name="_xlnm.Print_Titles" localSheetId="1">'22005-2 - Revitalizace mě...'!$113:$113</definedName>
    <definedName name="_xlnm.Print_Titles" localSheetId="0">'Rekapitulace stavby'!$92:$92</definedName>
    <definedName name="_xlnm.Print_Area" localSheetId="1">'22005-2 - Revitalizace mě...'!$C$4:$J$76,'22005-2 - Revitalizace mě...'!$C$82:$J$97,'22005-2 - Revitalizace mě...'!$C$103:$J$138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BI132" i="2" l="1"/>
  <c r="BH132" i="2"/>
  <c r="BG132" i="2"/>
  <c r="BF132" i="2"/>
  <c r="BE132" i="2"/>
  <c r="J132" i="2" l="1"/>
  <c r="P132" i="2"/>
  <c r="BK132" i="2"/>
  <c r="J35" i="2" l="1"/>
  <c r="J34" i="2"/>
  <c r="AY95" i="1"/>
  <c r="J33" i="2"/>
  <c r="AX95" i="1" s="1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90" i="2" s="1"/>
  <c r="J15" i="2"/>
  <c r="J13" i="2"/>
  <c r="E13" i="2"/>
  <c r="F89" i="2" s="1"/>
  <c r="J12" i="2"/>
  <c r="J10" i="2"/>
  <c r="J108" i="2" s="1"/>
  <c r="L90" i="1"/>
  <c r="AM90" i="1"/>
  <c r="AM89" i="1"/>
  <c r="L89" i="1"/>
  <c r="AM87" i="1"/>
  <c r="L87" i="1"/>
  <c r="L85" i="1"/>
  <c r="L84" i="1"/>
  <c r="BK136" i="2"/>
  <c r="J136" i="2"/>
  <c r="BK131" i="2"/>
  <c r="J130" i="2"/>
  <c r="BK129" i="2"/>
  <c r="BK128" i="2"/>
  <c r="BK127" i="2"/>
  <c r="BK126" i="2"/>
  <c r="BK125" i="2"/>
  <c r="J124" i="2"/>
  <c r="BK123" i="2"/>
  <c r="J122" i="2"/>
  <c r="BK121" i="2"/>
  <c r="J120" i="2"/>
  <c r="BK119" i="2"/>
  <c r="J118" i="2"/>
  <c r="BK117" i="2"/>
  <c r="J131" i="2"/>
  <c r="BK130" i="2"/>
  <c r="J129" i="2"/>
  <c r="J128" i="2"/>
  <c r="J127" i="2"/>
  <c r="J126" i="2"/>
  <c r="J125" i="2"/>
  <c r="BK124" i="2"/>
  <c r="J123" i="2"/>
  <c r="BK122" i="2"/>
  <c r="J121" i="2"/>
  <c r="BK120" i="2"/>
  <c r="J119" i="2"/>
  <c r="BK118" i="2"/>
  <c r="J117" i="2"/>
  <c r="AS94" i="1"/>
  <c r="BK116" i="2" l="1"/>
  <c r="J116" i="2" s="1"/>
  <c r="J96" i="2" s="1"/>
  <c r="P116" i="2"/>
  <c r="P115" i="2" s="1"/>
  <c r="P114" i="2" s="1"/>
  <c r="AU95" i="1" s="1"/>
  <c r="AU94" i="1" s="1"/>
  <c r="R116" i="2"/>
  <c r="R115" i="2" s="1"/>
  <c r="R114" i="2" s="1"/>
  <c r="T116" i="2"/>
  <c r="T115" i="2" s="1"/>
  <c r="T114" i="2" s="1"/>
  <c r="J89" i="2"/>
  <c r="F110" i="2"/>
  <c r="F111" i="2"/>
  <c r="BE117" i="2"/>
  <c r="BE118" i="2"/>
  <c r="BE120" i="2"/>
  <c r="BE122" i="2"/>
  <c r="BE124" i="2"/>
  <c r="BE129" i="2"/>
  <c r="BE130" i="2"/>
  <c r="BE136" i="2"/>
  <c r="J87" i="2"/>
  <c r="J90" i="2"/>
  <c r="BE119" i="2"/>
  <c r="BE121" i="2"/>
  <c r="BE123" i="2"/>
  <c r="BE125" i="2"/>
  <c r="BE126" i="2"/>
  <c r="BE127" i="2"/>
  <c r="BE128" i="2"/>
  <c r="BE131" i="2"/>
  <c r="F32" i="2"/>
  <c r="BA95" i="1" s="1"/>
  <c r="BA94" i="1" s="1"/>
  <c r="W30" i="1" s="1"/>
  <c r="F35" i="2"/>
  <c r="BD95" i="1" s="1"/>
  <c r="BD94" i="1" s="1"/>
  <c r="W33" i="1" s="1"/>
  <c r="J32" i="2"/>
  <c r="AW95" i="1" s="1"/>
  <c r="F33" i="2"/>
  <c r="BB95" i="1" s="1"/>
  <c r="BB94" i="1" s="1"/>
  <c r="W31" i="1" s="1"/>
  <c r="F34" i="2"/>
  <c r="BC95" i="1" s="1"/>
  <c r="BC94" i="1" s="1"/>
  <c r="W32" i="1" s="1"/>
  <c r="BK115" i="2" l="1"/>
  <c r="J115" i="2" s="1"/>
  <c r="J95" i="2" s="1"/>
  <c r="AW94" i="1"/>
  <c r="AK30" i="1" s="1"/>
  <c r="AY94" i="1"/>
  <c r="AX94" i="1"/>
  <c r="BK114" i="2" l="1"/>
  <c r="J114" i="2" s="1"/>
  <c r="J94" i="2" s="1"/>
  <c r="J28" i="2" l="1"/>
  <c r="AG95" i="1" l="1"/>
  <c r="AG94" i="1" s="1"/>
  <c r="AK26" i="1" s="1"/>
  <c r="F31" i="2"/>
  <c r="J31" i="2" l="1"/>
  <c r="AZ95" i="1"/>
  <c r="AZ94" i="1" s="1"/>
  <c r="W29" i="1" l="1"/>
  <c r="AV94" i="1"/>
  <c r="AV95" i="1"/>
  <c r="AT95" i="1" s="1"/>
  <c r="AN95" i="1" s="1"/>
  <c r="J37" i="2"/>
  <c r="AK29" i="1" l="1"/>
  <c r="AK35" i="1" s="1"/>
  <c r="AT94" i="1"/>
  <c r="AN94" i="1" s="1"/>
</calcChain>
</file>

<file path=xl/sharedStrings.xml><?xml version="1.0" encoding="utf-8"?>
<sst xmlns="http://schemas.openxmlformats.org/spreadsheetml/2006/main" count="508" uniqueCount="177">
  <si>
    <t>Export Komplet</t>
  </si>
  <si>
    <t/>
  </si>
  <si>
    <t>2.0</t>
  </si>
  <si>
    <t>False</t>
  </si>
  <si>
    <t>{031dcd22-a36e-4619-b415-5ea03f2e439b}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</si>
  <si>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</si>
  <si>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</si>
  <si>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</si>
  <si>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</si>
  <si>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</si>
  <si>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</si>
  <si>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</si>
  <si>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</si>
  <si>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</si>
  <si>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22005-2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</si>
  <si>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</si>
  <si>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</si>
  <si>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městské knihovny Třeboň-interiér</t>
  </si>
  <si>
    <t>KSO:</t>
  </si>
  <si>
    <t>CC-CZ:</t>
  </si>
  <si>
    <t>Místo:</t>
  </si>
  <si>
    <t xml:space="preserve"> </t>
  </si>
  <si>
    <t>Datum:</t>
  </si>
  <si>
    <t>25. 4. 2023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</si>
  <si>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</si>
  <si>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</si>
  <si>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</si>
  <si>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</si>
  <si>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</si>
  <si>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</si>
  <si>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</si>
  <si>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</si>
  <si>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</si>
  <si>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</si>
  <si>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</si>
  <si>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</si>
  <si>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</si>
  <si>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</si>
  <si>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</si>
  <si>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</si>
  <si>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</si>
  <si>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</si>
  <si>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</si>
  <si>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</si>
  <si>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</si>
  <si>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</si>
  <si>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</si>
  <si>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</si>
  <si>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</si>
  <si>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</si>
  <si>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</si>
  <si>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</si>
  <si>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</si>
  <si>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</si>
  <si>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</si>
  <si>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</si>
  <si>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</si>
  <si>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</si>
  <si>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</si>
  <si>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</si>
  <si>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</si>
  <si>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</si>
  <si>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</si>
  <si>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</si>
  <si>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</si>
  <si>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</si>
  <si>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</si>
  <si>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</si>
  <si>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</si>
  <si>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</si>
  <si>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</si>
  <si>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</si>
  <si>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</si>
  <si>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</si>
  <si>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</si>
  <si>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</si>
  <si>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</si>
  <si>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</si>
  <si>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</si>
  <si>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</si>
  <si>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</si>
  <si>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</si>
  <si>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</si>
  <si>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</si>
  <si>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</si>
  <si>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</si>
  <si>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</si>
  <si>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</si>
  <si>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</si>
  <si>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</si>
  <si>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</si>
  <si>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</si>
  <si>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</si>
  <si>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</si>
  <si>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</si>
  <si>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</si>
  <si>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</si>
  <si>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</si>
  <si>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</si>
  <si>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</si>
  <si>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</si>
  <si>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</si>
  <si>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</si>
  <si>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</si>
  <si>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</si>
  <si>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</si>
  <si>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</si>
  <si>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</si>
  <si>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7660</t>
  </si>
  <si>
    <t>Popis truhlářských  výrobků ve výpisech  proj.dokumentace a katalog.listů -ocenit ,dodávky a montáže,zaměření  dopravy,přesunu hmot  a povrchových úprav /pokud není uvedeno jinak/tuto položku neoceňovat- pouze poznámka</t>
  </si>
  <si>
    <t>pozn</t>
  </si>
  <si>
    <t>16</t>
  </si>
  <si>
    <t>1888947855</t>
  </si>
  <si>
    <t>ks</t>
  </si>
  <si>
    <t>5</t>
  </si>
  <si>
    <t>766R6</t>
  </si>
  <si>
    <t>Samozavlažovací květináč- dále dle katalog.listu INT-04</t>
  </si>
  <si>
    <t>-2145640006</t>
  </si>
  <si>
    <t>6</t>
  </si>
  <si>
    <t>766R7</t>
  </si>
  <si>
    <t>-833786455</t>
  </si>
  <si>
    <t>10</t>
  </si>
  <si>
    <t>766R91</t>
  </si>
  <si>
    <t>Výdejní pult - dále dle katalog.listu T- 01</t>
  </si>
  <si>
    <t>1237842947</t>
  </si>
  <si>
    <t>11</t>
  </si>
  <si>
    <t>766R92</t>
  </si>
  <si>
    <t>PC stůl s paravanem - dále dle katalog.listu T- 02</t>
  </si>
  <si>
    <t>1995804748</t>
  </si>
  <si>
    <t>12</t>
  </si>
  <si>
    <t>766R93</t>
  </si>
  <si>
    <t>Pracovní stůl rohový - dále dle katalog.listu T- 03</t>
  </si>
  <si>
    <t>507920381</t>
  </si>
  <si>
    <t>13</t>
  </si>
  <si>
    <t>766R94</t>
  </si>
  <si>
    <t>Pracovní stůl- dále dle katalog.listu T- 04</t>
  </si>
  <si>
    <t>1786247874</t>
  </si>
  <si>
    <t>14</t>
  </si>
  <si>
    <t>766R95</t>
  </si>
  <si>
    <t>Skříň- dále dle katalog.listu T- 05</t>
  </si>
  <si>
    <t>-1793492631</t>
  </si>
  <si>
    <t>766R96</t>
  </si>
  <si>
    <t>Skříňka nad stolem- dále dle katalog.listu T- 06</t>
  </si>
  <si>
    <t>-140129481</t>
  </si>
  <si>
    <t>766R97</t>
  </si>
  <si>
    <t>Skříň pro personál- dále dle katalog.listu T- 07</t>
  </si>
  <si>
    <t>-818071189</t>
  </si>
  <si>
    <t>19</t>
  </si>
  <si>
    <t>766R98</t>
  </si>
  <si>
    <t>Lavice s květníkem - dále dle katalog.listu T-09</t>
  </si>
  <si>
    <t>1059632679</t>
  </si>
  <si>
    <t>20</t>
  </si>
  <si>
    <t>766R99</t>
  </si>
  <si>
    <t>Prodejní regál - dále dle katalog.listu T10</t>
  </si>
  <si>
    <t>-9454059</t>
  </si>
  <si>
    <t>766R100</t>
  </si>
  <si>
    <t>Knižní regál - dále dle katalog.listu T11</t>
  </si>
  <si>
    <t>-1227851934</t>
  </si>
  <si>
    <t>22</t>
  </si>
  <si>
    <t>766R101</t>
  </si>
  <si>
    <t>Knižní regál - dále dle katalog.listu T12</t>
  </si>
  <si>
    <t>527526454</t>
  </si>
  <si>
    <t>23</t>
  </si>
  <si>
    <t>766R102</t>
  </si>
  <si>
    <t>Knižní regál - dále dle katalog.listu T13</t>
  </si>
  <si>
    <t>1726107807</t>
  </si>
  <si>
    <t>VV</t>
  </si>
  <si>
    <t>766R20</t>
  </si>
  <si>
    <t>-203533608</t>
  </si>
  <si>
    <t>úpravy stáv.regálů</t>
  </si>
  <si>
    <t>Stávající knižní regály - dále dle katalog.listu R 01-09</t>
  </si>
  <si>
    <t>m</t>
  </si>
  <si>
    <t xml:space="preserve">odstranění stávajícího plechu ze soklů </t>
  </si>
  <si>
    <t>D+M nový plech na sokl, materiál nerez plech matný, kartáčovaný</t>
  </si>
  <si>
    <t>odstranění profilace v horní části regálu</t>
  </si>
  <si>
    <t>Akustický panel - dále akustický panel dle katalog.listu INT-12</t>
  </si>
  <si>
    <t>Vyplnit žlutě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</si>
</sst>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167" fontId="20" fillId="0" borderId="0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3" fillId="0" borderId="0" xfId="0" applyFo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95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81" t="s">
        <v>14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8"/>
      <c r="BE5" s="178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183" t="s">
        <v>17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8"/>
      <c r="BE6" s="179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9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9"/>
      <c r="BS8" s="15" t="s">
        <v>6</v>
      </c>
    </row>
    <row r="9" spans="1:74" s="1" customFormat="1" ht="14.45" customHeight="1">
      <c r="B9" s="18"/>
      <c r="AR9" s="18"/>
      <c r="BE9" s="179"/>
      <c r="BS9" s="15" t="s">
        <v>6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9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179"/>
      <c r="BS11" s="15" t="s">
        <v>6</v>
      </c>
    </row>
    <row r="12" spans="1:74" s="1" customFormat="1" ht="6.95" customHeight="1">
      <c r="B12" s="18"/>
      <c r="AR12" s="18"/>
      <c r="BE12" s="179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179"/>
      <c r="BS13" s="15" t="s">
        <v>6</v>
      </c>
    </row>
    <row r="14" spans="1:74" ht="12.75">
      <c r="B14" s="18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5" t="s">
        <v>26</v>
      </c>
      <c r="AN14" s="27" t="s">
        <v>28</v>
      </c>
      <c r="AR14" s="18"/>
      <c r="BE14" s="179"/>
      <c r="BS14" s="15" t="s">
        <v>6</v>
      </c>
    </row>
    <row r="15" spans="1:74" s="1" customFormat="1" ht="6.95" customHeight="1">
      <c r="B15" s="18"/>
      <c r="AR15" s="18"/>
      <c r="BE15" s="179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179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179"/>
      <c r="BS17" s="15" t="s">
        <v>30</v>
      </c>
    </row>
    <row r="18" spans="1:71" s="1" customFormat="1" ht="6.95" customHeight="1">
      <c r="B18" s="18"/>
      <c r="AR18" s="18"/>
      <c r="BE18" s="179"/>
      <c r="BS18" s="15" t="s">
        <v>6</v>
      </c>
    </row>
    <row r="19" spans="1:71" s="1" customFormat="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179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179"/>
      <c r="BS20" s="15" t="s">
        <v>30</v>
      </c>
    </row>
    <row r="21" spans="1:71" s="1" customFormat="1" ht="6.95" customHeight="1">
      <c r="B21" s="18"/>
      <c r="AR21" s="18"/>
      <c r="BE21" s="179"/>
    </row>
    <row r="22" spans="1:71" s="1" customFormat="1" ht="12" customHeight="1">
      <c r="B22" s="18"/>
      <c r="D22" s="25" t="s">
        <v>32</v>
      </c>
      <c r="AR22" s="18"/>
      <c r="BE22" s="179"/>
    </row>
    <row r="23" spans="1:71" s="1" customFormat="1" ht="16.5" customHeight="1">
      <c r="B23" s="18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8"/>
      <c r="BE23" s="179"/>
    </row>
    <row r="24" spans="1:71" s="1" customFormat="1" ht="6.95" customHeight="1">
      <c r="B24" s="18"/>
      <c r="AR24" s="18"/>
      <c r="BE24" s="17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9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7">
        <f>ROUND(AG94,2)</f>
        <v>0</v>
      </c>
      <c r="AL26" s="188"/>
      <c r="AM26" s="188"/>
      <c r="AN26" s="188"/>
      <c r="AO26" s="188"/>
      <c r="AP26" s="30"/>
      <c r="AQ26" s="30"/>
      <c r="AR26" s="31"/>
      <c r="BE26" s="17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7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189" t="s">
        <v>34</v>
      </c>
      <c r="M28" s="189"/>
      <c r="N28" s="189"/>
      <c r="O28" s="189"/>
      <c r="P28" s="189"/>
      <c r="Q28" s="30"/>
      <c r="R28" s="30"/>
      <c r="S28" s="30"/>
      <c r="T28" s="30"/>
      <c r="U28" s="30"/>
      <c r="V28" s="30"/>
      <c r="W28" s="189" t="s">
        <v>35</v>
      </c>
      <c r="X28" s="189"/>
      <c r="Y28" s="189"/>
      <c r="Z28" s="189"/>
      <c r="AA28" s="189"/>
      <c r="AB28" s="189"/>
      <c r="AC28" s="189"/>
      <c r="AD28" s="189"/>
      <c r="AE28" s="189"/>
      <c r="AF28" s="30"/>
      <c r="AG28" s="30"/>
      <c r="AH28" s="30"/>
      <c r="AI28" s="30"/>
      <c r="AJ28" s="30"/>
      <c r="AK28" s="189" t="s">
        <v>36</v>
      </c>
      <c r="AL28" s="189"/>
      <c r="AM28" s="189"/>
      <c r="AN28" s="189"/>
      <c r="AO28" s="189"/>
      <c r="AP28" s="30"/>
      <c r="AQ28" s="30"/>
      <c r="AR28" s="31"/>
      <c r="BE28" s="179"/>
    </row>
    <row r="29" spans="1:71" s="3" customFormat="1" ht="14.45" customHeight="1">
      <c r="B29" s="35"/>
      <c r="D29" s="25" t="s">
        <v>37</v>
      </c>
      <c r="F29" s="25" t="s">
        <v>38</v>
      </c>
      <c r="L29" s="177">
        <v>0.21</v>
      </c>
      <c r="M29" s="176"/>
      <c r="N29" s="176"/>
      <c r="O29" s="176"/>
      <c r="P29" s="176"/>
      <c r="W29" s="175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ROUND(AV94, 2)</f>
        <v>0</v>
      </c>
      <c r="AL29" s="176"/>
      <c r="AM29" s="176"/>
      <c r="AN29" s="176"/>
      <c r="AO29" s="176"/>
      <c r="AR29" s="35"/>
      <c r="BE29" s="180"/>
    </row>
    <row r="30" spans="1:71" s="3" customFormat="1" ht="14.45" customHeight="1">
      <c r="B30" s="35"/>
      <c r="F30" s="25" t="s">
        <v>39</v>
      </c>
      <c r="L30" s="177">
        <v>0.15</v>
      </c>
      <c r="M30" s="176"/>
      <c r="N30" s="176"/>
      <c r="O30" s="176"/>
      <c r="P30" s="176"/>
      <c r="W30" s="175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ROUND(AW94, 2)</f>
        <v>0</v>
      </c>
      <c r="AL30" s="176"/>
      <c r="AM30" s="176"/>
      <c r="AN30" s="176"/>
      <c r="AO30" s="176"/>
      <c r="AR30" s="35"/>
      <c r="BE30" s="180"/>
    </row>
    <row r="31" spans="1:71" s="3" customFormat="1" ht="14.45" hidden="1" customHeight="1">
      <c r="B31" s="35"/>
      <c r="F31" s="25" t="s">
        <v>40</v>
      </c>
      <c r="L31" s="177">
        <v>0.21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5"/>
      <c r="BE31" s="180"/>
    </row>
    <row r="32" spans="1:71" s="3" customFormat="1" ht="14.45" hidden="1" customHeight="1">
      <c r="B32" s="35"/>
      <c r="F32" s="25" t="s">
        <v>41</v>
      </c>
      <c r="L32" s="177">
        <v>0.15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5"/>
      <c r="BE32" s="180"/>
    </row>
    <row r="33" spans="1:57" s="3" customFormat="1" ht="14.45" hidden="1" customHeight="1">
      <c r="B33" s="35"/>
      <c r="F33" s="25" t="s">
        <v>42</v>
      </c>
      <c r="L33" s="177">
        <v>0</v>
      </c>
      <c r="M33" s="176"/>
      <c r="N33" s="176"/>
      <c r="O33" s="176"/>
      <c r="P33" s="176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5"/>
      <c r="BE33" s="18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79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0" t="s">
        <v>45</v>
      </c>
      <c r="Y35" s="211"/>
      <c r="Z35" s="211"/>
      <c r="AA35" s="211"/>
      <c r="AB35" s="211"/>
      <c r="AC35" s="38"/>
      <c r="AD35" s="38"/>
      <c r="AE35" s="38"/>
      <c r="AF35" s="38"/>
      <c r="AG35" s="38"/>
      <c r="AH35" s="38"/>
      <c r="AI35" s="38"/>
      <c r="AJ35" s="38"/>
      <c r="AK35" s="212">
        <f>SUM(AK26:AK33)</f>
        <v>0</v>
      </c>
      <c r="AL35" s="211"/>
      <c r="AM35" s="211"/>
      <c r="AN35" s="211"/>
      <c r="AO35" s="213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19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5" t="s">
        <v>13</v>
      </c>
      <c r="L84" s="4" t="str">
        <f>K5</f>
        <v>22005-2</v>
      </c>
      <c r="AR84" s="49"/>
    </row>
    <row r="85" spans="1:90" s="5" customFormat="1" ht="36.950000000000003" customHeight="1">
      <c r="B85" s="50"/>
      <c r="C85" s="51" t="s">
        <v>16</v>
      </c>
      <c r="L85" s="201" t="str">
        <f>K6</f>
        <v>Revitalizace městské knihovny Třeboň-interiér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3" t="str">
        <f>IF(AN8= "","",AN8)</f>
        <v>25. 4. 2023</v>
      </c>
      <c r="AN87" s="203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04" t="str">
        <f>IF(E17="","",E17)</f>
        <v xml:space="preserve"> </v>
      </c>
      <c r="AN89" s="205"/>
      <c r="AO89" s="205"/>
      <c r="AP89" s="205"/>
      <c r="AQ89" s="30"/>
      <c r="AR89" s="31"/>
      <c r="AS89" s="206" t="s">
        <v>53</v>
      </c>
      <c r="AT89" s="20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31</v>
      </c>
      <c r="AJ90" s="30"/>
      <c r="AK90" s="30"/>
      <c r="AL90" s="30"/>
      <c r="AM90" s="204" t="str">
        <f>IF(E20="","",E20)</f>
        <v xml:space="preserve"> </v>
      </c>
      <c r="AN90" s="205"/>
      <c r="AO90" s="205"/>
      <c r="AP90" s="205"/>
      <c r="AQ90" s="30"/>
      <c r="AR90" s="31"/>
      <c r="AS90" s="208"/>
      <c r="AT90" s="20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8"/>
      <c r="AT91" s="20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196" t="s">
        <v>54</v>
      </c>
      <c r="D92" s="197"/>
      <c r="E92" s="197"/>
      <c r="F92" s="197"/>
      <c r="G92" s="197"/>
      <c r="H92" s="58"/>
      <c r="I92" s="198" t="s">
        <v>55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9" t="s">
        <v>56</v>
      </c>
      <c r="AH92" s="197"/>
      <c r="AI92" s="197"/>
      <c r="AJ92" s="197"/>
      <c r="AK92" s="197"/>
      <c r="AL92" s="197"/>
      <c r="AM92" s="197"/>
      <c r="AN92" s="198" t="s">
        <v>57</v>
      </c>
      <c r="AO92" s="197"/>
      <c r="AP92" s="200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0" s="7" customFormat="1" ht="24.75" customHeight="1">
      <c r="A95" s="76" t="s">
        <v>76</v>
      </c>
      <c r="B95" s="77"/>
      <c r="C95" s="78"/>
      <c r="D95" s="192" t="s">
        <v>14</v>
      </c>
      <c r="E95" s="192"/>
      <c r="F95" s="192"/>
      <c r="G95" s="192"/>
      <c r="H95" s="192"/>
      <c r="I95" s="79"/>
      <c r="J95" s="192" t="s">
        <v>17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'22005-2 - Revitalizace mě...'!J28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80" t="s">
        <v>77</v>
      </c>
      <c r="AR95" s="77"/>
      <c r="AS95" s="81">
        <v>0</v>
      </c>
      <c r="AT95" s="82">
        <f>ROUND(SUM(AV95:AW95),2)</f>
        <v>0</v>
      </c>
      <c r="AU95" s="83">
        <f>'22005-2 - Revitalizace mě...'!P114</f>
        <v>0</v>
      </c>
      <c r="AV95" s="82">
        <f>'22005-2 - Revitalizace mě...'!J31</f>
        <v>0</v>
      </c>
      <c r="AW95" s="82">
        <f>'22005-2 - Revitalizace mě...'!J32</f>
        <v>0</v>
      </c>
      <c r="AX95" s="82">
        <f>'22005-2 - Revitalizace mě...'!J33</f>
        <v>0</v>
      </c>
      <c r="AY95" s="82">
        <f>'22005-2 - Revitalizace mě...'!J34</f>
        <v>0</v>
      </c>
      <c r="AZ95" s="82">
        <f>'22005-2 - Revitalizace mě...'!F31</f>
        <v>0</v>
      </c>
      <c r="BA95" s="82">
        <f>'22005-2 - Revitalizace mě...'!F32</f>
        <v>0</v>
      </c>
      <c r="BB95" s="82">
        <f>'22005-2 - Revitalizace mě...'!F33</f>
        <v>0</v>
      </c>
      <c r="BC95" s="82">
        <f>'22005-2 - Revitalizace mě...'!F34</f>
        <v>0</v>
      </c>
      <c r="BD95" s="84">
        <f>'22005-2 - Revitalizace mě...'!F35</f>
        <v>0</v>
      </c>
      <c r="BT95" s="85" t="s">
        <v>78</v>
      </c>
      <c r="BU95" s="85" t="s">
        <v>79</v>
      </c>
      <c r="BV95" s="85" t="s">
        <v>74</v>
      </c>
      <c r="BW95" s="85" t="s">
        <v>4</v>
      </c>
      <c r="BX95" s="85" t="s">
        <v>75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2005-2 - Revitalizace mě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tabSelected="1" topLeftCell="A114" workbookViewId="0">
      <selection activeCell="G142" sqref="G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4.33203125" style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hidden="1" customWidth="1"/>
    <col min="32" max="43" width="0" hidden="1" customWidth="1"/>
    <col min="44" max="65" width="0" style="1" hidden="1" customWidth="1"/>
    <col min="66" max="67" width="0" hidden="1" customWidth="1"/>
  </cols>
  <sheetData>
    <row r="2" spans="1:46" s="1" customFormat="1" ht="36.950000000000003" customHeight="1">
      <c r="L2" s="195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5" t="s">
        <v>4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1:46" s="1" customFormat="1" ht="24.95" customHeight="1">
      <c r="B4" s="18"/>
      <c r="D4" s="19" t="s">
        <v>81</v>
      </c>
      <c r="L4" s="18"/>
      <c r="M4" s="86" t="s">
        <v>10</v>
      </c>
      <c r="AT4" s="15" t="s">
        <v>3</v>
      </c>
    </row>
    <row r="5" spans="1:46" s="1" customFormat="1" ht="6.95" customHeight="1">
      <c r="B5" s="18"/>
      <c r="L5" s="18"/>
    </row>
    <row r="6" spans="1:46" s="2" customFormat="1" ht="12" customHeight="1">
      <c r="A6" s="30"/>
      <c r="B6" s="31"/>
      <c r="C6" s="30"/>
      <c r="D6" s="25" t="s">
        <v>16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1"/>
      <c r="C7" s="30"/>
      <c r="D7" s="30"/>
      <c r="E7" s="201" t="s">
        <v>17</v>
      </c>
      <c r="F7" s="214"/>
      <c r="G7" s="214"/>
      <c r="H7" s="214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1"/>
      <c r="C9" s="30"/>
      <c r="D9" s="25" t="s">
        <v>18</v>
      </c>
      <c r="E9" s="30"/>
      <c r="F9" s="23" t="s">
        <v>1</v>
      </c>
      <c r="G9" s="30"/>
      <c r="H9" s="30"/>
      <c r="I9" s="25" t="s">
        <v>19</v>
      </c>
      <c r="J9" s="23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20</v>
      </c>
      <c r="E10" s="30"/>
      <c r="F10" s="23" t="s">
        <v>21</v>
      </c>
      <c r="G10" s="30"/>
      <c r="H10" s="30"/>
      <c r="I10" s="25" t="s">
        <v>22</v>
      </c>
      <c r="J10" s="53" t="str">
        <f>'Rekapitulace stavby'!AN8</f>
        <v>25. 4. 2023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24</v>
      </c>
      <c r="E12" s="30"/>
      <c r="F12" s="30"/>
      <c r="G12" s="30"/>
      <c r="H12" s="30"/>
      <c r="I12" s="25" t="s">
        <v>25</v>
      </c>
      <c r="J12" s="23" t="str">
        <f>IF('Rekapitulace stavby'!AN10="","",'Rekapitulace stavby'!AN10)</f>
        <v/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1"/>
      <c r="C13" s="30"/>
      <c r="D13" s="30"/>
      <c r="E13" s="23" t="str">
        <f>IF('Rekapitulace stavby'!E11="","",'Rekapitulace stavby'!E11)</f>
        <v xml:space="preserve"> </v>
      </c>
      <c r="F13" s="30"/>
      <c r="G13" s="30"/>
      <c r="H13" s="30"/>
      <c r="I13" s="25" t="s">
        <v>26</v>
      </c>
      <c r="J13" s="23" t="str">
        <f>IF('Rekapitulace stavby'!AN11="","",'Rekapitulace stavby'!AN11)</f>
        <v/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25</v>
      </c>
      <c r="J15" s="26" t="str">
        <f>'Rekapitulace stavby'!AN13</f>
        <v>Vyplň údaj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1"/>
      <c r="C16" s="30"/>
      <c r="D16" s="30"/>
      <c r="E16" s="215" t="str">
        <f>'Rekapitulace stavby'!E14</f>
        <v>Vyplň údaj</v>
      </c>
      <c r="F16" s="181"/>
      <c r="G16" s="181"/>
      <c r="H16" s="181"/>
      <c r="I16" s="25" t="s">
        <v>26</v>
      </c>
      <c r="J16" s="26" t="str">
        <f>'Rekapitulace stavby'!AN14</f>
        <v>Vyplň údaj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25</v>
      </c>
      <c r="J18" s="23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3" t="str">
        <f>IF('Rekapitulace stavby'!E17="","",'Rekapitulace stavby'!E17)</f>
        <v xml:space="preserve"> </v>
      </c>
      <c r="F19" s="30"/>
      <c r="G19" s="30"/>
      <c r="H19" s="30"/>
      <c r="I19" s="25" t="s">
        <v>26</v>
      </c>
      <c r="J19" s="23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5" t="s">
        <v>31</v>
      </c>
      <c r="E21" s="30"/>
      <c r="F21" s="30"/>
      <c r="G21" s="30"/>
      <c r="H21" s="30"/>
      <c r="I21" s="25" t="s">
        <v>25</v>
      </c>
      <c r="J21" s="23" t="str">
        <f>IF('Rekapitulace stavby'!AN19="","",'Rekapitulace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3" t="str">
        <f>IF('Rekapitulace stavby'!E20="","",'Rekapitulace stavby'!E20)</f>
        <v xml:space="preserve"> </v>
      </c>
      <c r="F22" s="30"/>
      <c r="G22" s="30"/>
      <c r="H22" s="30"/>
      <c r="I22" s="25" t="s">
        <v>26</v>
      </c>
      <c r="J22" s="23" t="str">
        <f>IF('Rekapitulace stavby'!AN20="","",'Rekapitulace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5" t="s">
        <v>32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7"/>
      <c r="B25" s="88"/>
      <c r="C25" s="87"/>
      <c r="D25" s="87"/>
      <c r="E25" s="186" t="s">
        <v>1</v>
      </c>
      <c r="F25" s="186"/>
      <c r="G25" s="186"/>
      <c r="H25" s="186"/>
      <c r="I25" s="87"/>
      <c r="J25" s="87"/>
      <c r="K25" s="87"/>
      <c r="L25" s="89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0" t="s">
        <v>33</v>
      </c>
      <c r="E28" s="30"/>
      <c r="F28" s="30"/>
      <c r="G28" s="30"/>
      <c r="H28" s="30"/>
      <c r="I28" s="30"/>
      <c r="J28" s="69">
        <f>ROUND(J114,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35</v>
      </c>
      <c r="G30" s="30"/>
      <c r="H30" s="30"/>
      <c r="I30" s="34" t="s">
        <v>34</v>
      </c>
      <c r="J30" s="34" t="s">
        <v>36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1" t="s">
        <v>37</v>
      </c>
      <c r="E31" s="25" t="s">
        <v>38</v>
      </c>
      <c r="F31" s="92">
        <f>J28</f>
        <v>0</v>
      </c>
      <c r="G31" s="30"/>
      <c r="H31" s="30"/>
      <c r="I31" s="93">
        <v>0.21</v>
      </c>
      <c r="J31" s="92">
        <f>F31*0.21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5" t="s">
        <v>39</v>
      </c>
      <c r="F32" s="92">
        <f>ROUND((SUM(BF114:BF138)),  2)</f>
        <v>0</v>
      </c>
      <c r="G32" s="30"/>
      <c r="H32" s="30"/>
      <c r="I32" s="93">
        <v>0.15</v>
      </c>
      <c r="J32" s="92">
        <f>ROUND(((SUM(BF114:BF138))*I32),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5" t="s">
        <v>40</v>
      </c>
      <c r="F33" s="92">
        <f>ROUND((SUM(BG114:BG138)),  2)</f>
        <v>0</v>
      </c>
      <c r="G33" s="30"/>
      <c r="H33" s="30"/>
      <c r="I33" s="93">
        <v>0.21</v>
      </c>
      <c r="J33" s="92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41</v>
      </c>
      <c r="F34" s="92">
        <f>ROUND((SUM(BH114:BH138)),  2)</f>
        <v>0</v>
      </c>
      <c r="G34" s="30"/>
      <c r="H34" s="30"/>
      <c r="I34" s="93">
        <v>0.15</v>
      </c>
      <c r="J34" s="92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42</v>
      </c>
      <c r="F35" s="92">
        <f>ROUND((SUM(BI114:BI138)),  2)</f>
        <v>0</v>
      </c>
      <c r="G35" s="30"/>
      <c r="H35" s="30"/>
      <c r="I35" s="93">
        <v>0</v>
      </c>
      <c r="J35" s="92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4"/>
      <c r="D37" s="95" t="s">
        <v>43</v>
      </c>
      <c r="E37" s="58"/>
      <c r="F37" s="58"/>
      <c r="G37" s="96" t="s">
        <v>44</v>
      </c>
      <c r="H37" s="97" t="s">
        <v>45</v>
      </c>
      <c r="I37" s="58"/>
      <c r="J37" s="98">
        <f>SUM(J28:J35)</f>
        <v>0</v>
      </c>
      <c r="K37" s="99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8"/>
      <c r="L39" s="18"/>
    </row>
    <row r="40" spans="1:31" s="1" customFormat="1" ht="14.45" customHeight="1">
      <c r="B40" s="18"/>
      <c r="L40" s="18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48</v>
      </c>
      <c r="E61" s="33"/>
      <c r="F61" s="100" t="s">
        <v>49</v>
      </c>
      <c r="G61" s="43" t="s">
        <v>48</v>
      </c>
      <c r="H61" s="33"/>
      <c r="I61" s="33"/>
      <c r="J61" s="101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48</v>
      </c>
      <c r="E76" s="33"/>
      <c r="F76" s="100" t="s">
        <v>49</v>
      </c>
      <c r="G76" s="43" t="s">
        <v>48</v>
      </c>
      <c r="H76" s="33"/>
      <c r="I76" s="33"/>
      <c r="J76" s="101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82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01" t="str">
        <f>E7</f>
        <v>Revitalizace městské knihovny Třeboň-interiér</v>
      </c>
      <c r="F85" s="214"/>
      <c r="G85" s="214"/>
      <c r="H85" s="214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0"/>
      <c r="E87" s="30"/>
      <c r="F87" s="23" t="str">
        <f>F10</f>
        <v xml:space="preserve"> </v>
      </c>
      <c r="G87" s="30"/>
      <c r="H87" s="30"/>
      <c r="I87" s="25" t="s">
        <v>22</v>
      </c>
      <c r="J87" s="53" t="str">
        <f>IF(J10="","",J10)</f>
        <v>25. 4. 2023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0"/>
      <c r="E89" s="30"/>
      <c r="F89" s="23" t="str">
        <f>E13</f>
        <v xml:space="preserve"> </v>
      </c>
      <c r="G89" s="30"/>
      <c r="H89" s="30"/>
      <c r="I89" s="25" t="s">
        <v>29</v>
      </c>
      <c r="J89" s="28" t="str">
        <f>E19</f>
        <v xml:space="preserve"> 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27</v>
      </c>
      <c r="D90" s="30"/>
      <c r="E90" s="30"/>
      <c r="F90" s="23" t="str">
        <f>IF(E16="","",E16)</f>
        <v>Vyplň údaj</v>
      </c>
      <c r="G90" s="30"/>
      <c r="H90" s="30"/>
      <c r="I90" s="25" t="s">
        <v>31</v>
      </c>
      <c r="J90" s="28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2" t="s">
        <v>83</v>
      </c>
      <c r="D92" s="94"/>
      <c r="E92" s="94"/>
      <c r="F92" s="94"/>
      <c r="G92" s="94"/>
      <c r="H92" s="94"/>
      <c r="I92" s="94"/>
      <c r="J92" s="103" t="s">
        <v>84</v>
      </c>
      <c r="K92" s="94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4" t="s">
        <v>85</v>
      </c>
      <c r="D94" s="30"/>
      <c r="E94" s="30"/>
      <c r="F94" s="30"/>
      <c r="G94" s="30"/>
      <c r="H94" s="30"/>
      <c r="I94" s="30"/>
      <c r="J94" s="69">
        <f>J114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5" t="s">
        <v>86</v>
      </c>
    </row>
    <row r="95" spans="1:47" s="9" customFormat="1" ht="24.95" customHeight="1">
      <c r="B95" s="105"/>
      <c r="D95" s="106" t="s">
        <v>87</v>
      </c>
      <c r="E95" s="107"/>
      <c r="F95" s="107"/>
      <c r="G95" s="107"/>
      <c r="H95" s="107"/>
      <c r="I95" s="107"/>
      <c r="J95" s="108">
        <f>J115</f>
        <v>0</v>
      </c>
      <c r="L95" s="105"/>
    </row>
    <row r="96" spans="1:47" s="10" customFormat="1" ht="19.899999999999999" customHeight="1">
      <c r="B96" s="109"/>
      <c r="D96" s="110" t="s">
        <v>88</v>
      </c>
      <c r="E96" s="111"/>
      <c r="F96" s="111"/>
      <c r="G96" s="111"/>
      <c r="H96" s="111"/>
      <c r="I96" s="111"/>
      <c r="J96" s="112">
        <f>J116</f>
        <v>0</v>
      </c>
      <c r="L96" s="109"/>
    </row>
    <row r="97" spans="1:31" s="2" customFormat="1" ht="21.7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89</v>
      </c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0"/>
      <c r="D106" s="30"/>
      <c r="E106" s="201" t="str">
        <f>E7</f>
        <v>Revitalizace městské knihovny Třeboň-interiér</v>
      </c>
      <c r="F106" s="214"/>
      <c r="G106" s="214"/>
      <c r="H106" s="214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20</v>
      </c>
      <c r="D108" s="30"/>
      <c r="E108" s="30"/>
      <c r="F108" s="23" t="str">
        <f>F10</f>
        <v xml:space="preserve"> </v>
      </c>
      <c r="G108" s="30"/>
      <c r="H108" s="30"/>
      <c r="I108" s="25" t="s">
        <v>22</v>
      </c>
      <c r="J108" s="53" t="str">
        <f>IF(J10="","",J10)</f>
        <v>25. 4. 2023</v>
      </c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5.2" customHeight="1">
      <c r="A110" s="30"/>
      <c r="B110" s="31"/>
      <c r="C110" s="25" t="s">
        <v>24</v>
      </c>
      <c r="D110" s="30"/>
      <c r="E110" s="30"/>
      <c r="F110" s="23" t="str">
        <f>E13</f>
        <v xml:space="preserve"> </v>
      </c>
      <c r="G110" s="30"/>
      <c r="H110" s="30"/>
      <c r="I110" s="25" t="s">
        <v>29</v>
      </c>
      <c r="J110" s="28" t="str">
        <f>E19</f>
        <v xml:space="preserve"> </v>
      </c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5.2" customHeight="1">
      <c r="A111" s="30"/>
      <c r="B111" s="31"/>
      <c r="C111" s="25" t="s">
        <v>27</v>
      </c>
      <c r="D111" s="30"/>
      <c r="E111" s="30"/>
      <c r="F111" s="23" t="str">
        <f>IF(E16="","",E16)</f>
        <v>Vyplň údaj</v>
      </c>
      <c r="G111" s="30"/>
      <c r="H111" s="30"/>
      <c r="I111" s="25" t="s">
        <v>31</v>
      </c>
      <c r="J111" s="28" t="str">
        <f>E22</f>
        <v xml:space="preserve"> 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0.3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1" customFormat="1" ht="29.25" customHeight="1">
      <c r="A113" s="113"/>
      <c r="B113" s="114"/>
      <c r="C113" s="115" t="s">
        <v>90</v>
      </c>
      <c r="D113" s="116" t="s">
        <v>58</v>
      </c>
      <c r="E113" s="116" t="s">
        <v>54</v>
      </c>
      <c r="F113" s="116" t="s">
        <v>55</v>
      </c>
      <c r="G113" s="116" t="s">
        <v>91</v>
      </c>
      <c r="H113" s="116" t="s">
        <v>92</v>
      </c>
      <c r="I113" s="116" t="s">
        <v>93</v>
      </c>
      <c r="J113" s="117" t="s">
        <v>84</v>
      </c>
      <c r="K113" s="118" t="s">
        <v>94</v>
      </c>
      <c r="L113" s="119"/>
      <c r="M113" s="60" t="s">
        <v>1</v>
      </c>
      <c r="N113" s="61" t="s">
        <v>37</v>
      </c>
      <c r="O113" s="61" t="s">
        <v>95</v>
      </c>
      <c r="P113" s="61" t="s">
        <v>96</v>
      </c>
      <c r="Q113" s="61" t="s">
        <v>97</v>
      </c>
      <c r="R113" s="61" t="s">
        <v>98</v>
      </c>
      <c r="S113" s="61" t="s">
        <v>99</v>
      </c>
      <c r="T113" s="62" t="s">
        <v>100</v>
      </c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</row>
    <row r="114" spans="1:65" s="2" customFormat="1" ht="22.9" customHeight="1">
      <c r="A114" s="30"/>
      <c r="B114" s="31"/>
      <c r="C114" s="67" t="s">
        <v>101</v>
      </c>
      <c r="D114" s="30"/>
      <c r="E114" s="30"/>
      <c r="F114" s="30"/>
      <c r="G114" s="30"/>
      <c r="H114" s="30"/>
      <c r="I114" s="30"/>
      <c r="J114" s="120">
        <f>BK114</f>
        <v>0</v>
      </c>
      <c r="K114" s="30"/>
      <c r="L114" s="31"/>
      <c r="M114" s="63"/>
      <c r="N114" s="54"/>
      <c r="O114" s="64"/>
      <c r="P114" s="121">
        <f>P115</f>
        <v>0</v>
      </c>
      <c r="Q114" s="64"/>
      <c r="R114" s="121">
        <f>R115</f>
        <v>0</v>
      </c>
      <c r="S114" s="64"/>
      <c r="T114" s="122">
        <f>T115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5" t="s">
        <v>72</v>
      </c>
      <c r="AU114" s="15" t="s">
        <v>86</v>
      </c>
      <c r="BK114" s="123">
        <f>BK115</f>
        <v>0</v>
      </c>
    </row>
    <row r="115" spans="1:65" s="12" customFormat="1" ht="25.9" customHeight="1">
      <c r="B115" s="124"/>
      <c r="D115" s="125" t="s">
        <v>72</v>
      </c>
      <c r="E115" s="126" t="s">
        <v>102</v>
      </c>
      <c r="F115" s="126" t="s">
        <v>103</v>
      </c>
      <c r="I115" s="127"/>
      <c r="J115" s="128">
        <f>BK115</f>
        <v>0</v>
      </c>
      <c r="L115" s="124"/>
      <c r="M115" s="129"/>
      <c r="N115" s="130"/>
      <c r="O115" s="130"/>
      <c r="P115" s="131">
        <f>P116</f>
        <v>0</v>
      </c>
      <c r="Q115" s="130"/>
      <c r="R115" s="131">
        <f>R116</f>
        <v>0</v>
      </c>
      <c r="S115" s="130"/>
      <c r="T115" s="132">
        <f>T116</f>
        <v>0</v>
      </c>
      <c r="AR115" s="125" t="s">
        <v>80</v>
      </c>
      <c r="AT115" s="133" t="s">
        <v>72</v>
      </c>
      <c r="AU115" s="133" t="s">
        <v>73</v>
      </c>
      <c r="AY115" s="125" t="s">
        <v>104</v>
      </c>
      <c r="BK115" s="134">
        <f>BK116</f>
        <v>0</v>
      </c>
    </row>
    <row r="116" spans="1:65" s="12" customFormat="1" ht="22.9" customHeight="1">
      <c r="B116" s="124"/>
      <c r="D116" s="125" t="s">
        <v>72</v>
      </c>
      <c r="E116" s="135" t="s">
        <v>105</v>
      </c>
      <c r="F116" s="135" t="s">
        <v>106</v>
      </c>
      <c r="I116" s="127"/>
      <c r="J116" s="136">
        <f>BK116</f>
        <v>0</v>
      </c>
      <c r="L116" s="124"/>
      <c r="M116" s="129"/>
      <c r="N116" s="130"/>
      <c r="O116" s="130"/>
      <c r="P116" s="131">
        <f>SUM(P117:P138)</f>
        <v>0</v>
      </c>
      <c r="Q116" s="130"/>
      <c r="R116" s="131">
        <f>SUM(R117:R138)</f>
        <v>0</v>
      </c>
      <c r="S116" s="130"/>
      <c r="T116" s="132">
        <f>SUM(T117:T138)</f>
        <v>0</v>
      </c>
      <c r="AR116" s="125" t="s">
        <v>80</v>
      </c>
      <c r="AT116" s="133" t="s">
        <v>72</v>
      </c>
      <c r="AU116" s="133" t="s">
        <v>78</v>
      </c>
      <c r="AY116" s="125" t="s">
        <v>104</v>
      </c>
      <c r="BK116" s="134">
        <f>SUM(BK117:BK138)</f>
        <v>0</v>
      </c>
    </row>
    <row r="117" spans="1:65" s="2" customFormat="1" ht="62.65" customHeight="1">
      <c r="A117" s="30"/>
      <c r="B117" s="137"/>
      <c r="C117" s="138" t="s">
        <v>78</v>
      </c>
      <c r="D117" s="138" t="s">
        <v>107</v>
      </c>
      <c r="E117" s="139" t="s">
        <v>108</v>
      </c>
      <c r="F117" s="140" t="s">
        <v>109</v>
      </c>
      <c r="G117" s="141" t="s">
        <v>110</v>
      </c>
      <c r="H117" s="142">
        <v>0</v>
      </c>
      <c r="I117" s="174"/>
      <c r="J117" s="144">
        <f t="shared" ref="J117:J132" si="0">ROUND(I117*H117,2)</f>
        <v>0</v>
      </c>
      <c r="K117" s="145"/>
      <c r="L117" s="31"/>
      <c r="M117" s="146" t="s">
        <v>1</v>
      </c>
      <c r="N117" s="147" t="s">
        <v>38</v>
      </c>
      <c r="O117" s="56"/>
      <c r="P117" s="148">
        <f t="shared" ref="P117:P132" si="1">O117*H117</f>
        <v>0</v>
      </c>
      <c r="Q117" s="148">
        <v>1.0999999999999999E-2</v>
      </c>
      <c r="R117" s="148">
        <f t="shared" ref="R117:R131" si="2">Q117*H117</f>
        <v>0</v>
      </c>
      <c r="S117" s="148">
        <v>0</v>
      </c>
      <c r="T117" s="149">
        <f t="shared" ref="T117:T131" si="3"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50" t="s">
        <v>111</v>
      </c>
      <c r="AT117" s="150" t="s">
        <v>107</v>
      </c>
      <c r="AU117" s="150" t="s">
        <v>80</v>
      </c>
      <c r="AY117" s="15" t="s">
        <v>104</v>
      </c>
      <c r="BE117" s="151">
        <f t="shared" ref="BE117:BE131" si="4">IF(N117="základní",J117,0)</f>
        <v>0</v>
      </c>
      <c r="BF117" s="151">
        <f t="shared" ref="BF117:BF131" si="5">IF(N117="snížená",J117,0)</f>
        <v>0</v>
      </c>
      <c r="BG117" s="151">
        <f t="shared" ref="BG117:BG131" si="6">IF(N117="zákl. přenesená",J117,0)</f>
        <v>0</v>
      </c>
      <c r="BH117" s="151">
        <f t="shared" ref="BH117:BH131" si="7">IF(N117="sníž. přenesená",J117,0)</f>
        <v>0</v>
      </c>
      <c r="BI117" s="151">
        <f t="shared" ref="BI117:BI131" si="8">IF(N117="nulová",J117,0)</f>
        <v>0</v>
      </c>
      <c r="BJ117" s="15" t="s">
        <v>78</v>
      </c>
      <c r="BK117" s="151">
        <f t="shared" ref="BK117:BK132" si="9">ROUND(I117*H117,2)</f>
        <v>0</v>
      </c>
      <c r="BL117" s="15" t="s">
        <v>111</v>
      </c>
      <c r="BM117" s="150" t="s">
        <v>112</v>
      </c>
    </row>
    <row r="118" spans="1:65" s="2" customFormat="1" ht="21.75" customHeight="1">
      <c r="A118" s="30"/>
      <c r="B118" s="137"/>
      <c r="C118" s="138" t="s">
        <v>114</v>
      </c>
      <c r="D118" s="138" t="s">
        <v>107</v>
      </c>
      <c r="E118" s="139" t="s">
        <v>115</v>
      </c>
      <c r="F118" s="140" t="s">
        <v>116</v>
      </c>
      <c r="G118" s="141" t="s">
        <v>113</v>
      </c>
      <c r="H118" s="142">
        <v>8</v>
      </c>
      <c r="I118" s="143"/>
      <c r="J118" s="144">
        <f t="shared" si="0"/>
        <v>0</v>
      </c>
      <c r="K118" s="145"/>
      <c r="L118" s="31"/>
      <c r="M118" s="146" t="s">
        <v>1</v>
      </c>
      <c r="N118" s="147" t="s">
        <v>38</v>
      </c>
      <c r="O118" s="56"/>
      <c r="P118" s="148">
        <f t="shared" si="1"/>
        <v>0</v>
      </c>
      <c r="Q118" s="148">
        <v>0</v>
      </c>
      <c r="R118" s="148">
        <f t="shared" si="2"/>
        <v>0</v>
      </c>
      <c r="S118" s="148">
        <v>0</v>
      </c>
      <c r="T118" s="149">
        <f t="shared" si="3"/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50" t="s">
        <v>111</v>
      </c>
      <c r="AT118" s="150" t="s">
        <v>107</v>
      </c>
      <c r="AU118" s="150" t="s">
        <v>80</v>
      </c>
      <c r="AY118" s="15" t="s">
        <v>104</v>
      </c>
      <c r="BE118" s="151">
        <f t="shared" si="4"/>
        <v>0</v>
      </c>
      <c r="BF118" s="151">
        <f t="shared" si="5"/>
        <v>0</v>
      </c>
      <c r="BG118" s="151">
        <f t="shared" si="6"/>
        <v>0</v>
      </c>
      <c r="BH118" s="151">
        <f t="shared" si="7"/>
        <v>0</v>
      </c>
      <c r="BI118" s="151">
        <f t="shared" si="8"/>
        <v>0</v>
      </c>
      <c r="BJ118" s="15" t="s">
        <v>78</v>
      </c>
      <c r="BK118" s="151">
        <f t="shared" si="9"/>
        <v>0</v>
      </c>
      <c r="BL118" s="15" t="s">
        <v>111</v>
      </c>
      <c r="BM118" s="150" t="s">
        <v>117</v>
      </c>
    </row>
    <row r="119" spans="1:65" s="2" customFormat="1" ht="24.2" customHeight="1">
      <c r="A119" s="30"/>
      <c r="B119" s="137"/>
      <c r="C119" s="138" t="s">
        <v>118</v>
      </c>
      <c r="D119" s="138" t="s">
        <v>107</v>
      </c>
      <c r="E119" s="139" t="s">
        <v>119</v>
      </c>
      <c r="F119" s="140" t="s">
        <v>175</v>
      </c>
      <c r="G119" s="141" t="s">
        <v>113</v>
      </c>
      <c r="H119" s="142">
        <v>7</v>
      </c>
      <c r="I119" s="143"/>
      <c r="J119" s="144">
        <f t="shared" si="0"/>
        <v>0</v>
      </c>
      <c r="K119" s="145"/>
      <c r="L119" s="31"/>
      <c r="M119" s="146" t="s">
        <v>1</v>
      </c>
      <c r="N119" s="147" t="s">
        <v>38</v>
      </c>
      <c r="O119" s="56"/>
      <c r="P119" s="148">
        <f t="shared" si="1"/>
        <v>0</v>
      </c>
      <c r="Q119" s="148">
        <v>0</v>
      </c>
      <c r="R119" s="148">
        <f t="shared" si="2"/>
        <v>0</v>
      </c>
      <c r="S119" s="148">
        <v>0</v>
      </c>
      <c r="T119" s="149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50" t="s">
        <v>111</v>
      </c>
      <c r="AT119" s="150" t="s">
        <v>107</v>
      </c>
      <c r="AU119" s="150" t="s">
        <v>80</v>
      </c>
      <c r="AY119" s="15" t="s">
        <v>104</v>
      </c>
      <c r="BE119" s="151">
        <f t="shared" si="4"/>
        <v>0</v>
      </c>
      <c r="BF119" s="151">
        <f t="shared" si="5"/>
        <v>0</v>
      </c>
      <c r="BG119" s="151">
        <f t="shared" si="6"/>
        <v>0</v>
      </c>
      <c r="BH119" s="151">
        <f t="shared" si="7"/>
        <v>0</v>
      </c>
      <c r="BI119" s="151">
        <f t="shared" si="8"/>
        <v>0</v>
      </c>
      <c r="BJ119" s="15" t="s">
        <v>78</v>
      </c>
      <c r="BK119" s="151">
        <f t="shared" si="9"/>
        <v>0</v>
      </c>
      <c r="BL119" s="15" t="s">
        <v>111</v>
      </c>
      <c r="BM119" s="150" t="s">
        <v>120</v>
      </c>
    </row>
    <row r="120" spans="1:65" s="2" customFormat="1" ht="16.5" customHeight="1">
      <c r="A120" s="30"/>
      <c r="B120" s="137"/>
      <c r="C120" s="138" t="s">
        <v>121</v>
      </c>
      <c r="D120" s="138" t="s">
        <v>107</v>
      </c>
      <c r="E120" s="139" t="s">
        <v>122</v>
      </c>
      <c r="F120" s="140" t="s">
        <v>123</v>
      </c>
      <c r="G120" s="141" t="s">
        <v>113</v>
      </c>
      <c r="H120" s="142">
        <v>1</v>
      </c>
      <c r="I120" s="143"/>
      <c r="J120" s="144">
        <f t="shared" si="0"/>
        <v>0</v>
      </c>
      <c r="K120" s="145"/>
      <c r="L120" s="31"/>
      <c r="M120" s="146" t="s">
        <v>1</v>
      </c>
      <c r="N120" s="147" t="s">
        <v>38</v>
      </c>
      <c r="O120" s="56"/>
      <c r="P120" s="148">
        <f t="shared" si="1"/>
        <v>0</v>
      </c>
      <c r="Q120" s="148">
        <v>0</v>
      </c>
      <c r="R120" s="148">
        <f t="shared" si="2"/>
        <v>0</v>
      </c>
      <c r="S120" s="148">
        <v>0</v>
      </c>
      <c r="T120" s="149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50" t="s">
        <v>111</v>
      </c>
      <c r="AT120" s="150" t="s">
        <v>107</v>
      </c>
      <c r="AU120" s="150" t="s">
        <v>80</v>
      </c>
      <c r="AY120" s="15" t="s">
        <v>104</v>
      </c>
      <c r="BE120" s="151">
        <f t="shared" si="4"/>
        <v>0</v>
      </c>
      <c r="BF120" s="151">
        <f t="shared" si="5"/>
        <v>0</v>
      </c>
      <c r="BG120" s="151">
        <f t="shared" si="6"/>
        <v>0</v>
      </c>
      <c r="BH120" s="151">
        <f t="shared" si="7"/>
        <v>0</v>
      </c>
      <c r="BI120" s="151">
        <f t="shared" si="8"/>
        <v>0</v>
      </c>
      <c r="BJ120" s="15" t="s">
        <v>78</v>
      </c>
      <c r="BK120" s="151">
        <f t="shared" si="9"/>
        <v>0</v>
      </c>
      <c r="BL120" s="15" t="s">
        <v>111</v>
      </c>
      <c r="BM120" s="150" t="s">
        <v>124</v>
      </c>
    </row>
    <row r="121" spans="1:65" s="2" customFormat="1" ht="21.75" customHeight="1">
      <c r="A121" s="30"/>
      <c r="B121" s="137"/>
      <c r="C121" s="138" t="s">
        <v>125</v>
      </c>
      <c r="D121" s="138" t="s">
        <v>107</v>
      </c>
      <c r="E121" s="139" t="s">
        <v>126</v>
      </c>
      <c r="F121" s="140" t="s">
        <v>127</v>
      </c>
      <c r="G121" s="141" t="s">
        <v>113</v>
      </c>
      <c r="H121" s="142">
        <v>2</v>
      </c>
      <c r="I121" s="143"/>
      <c r="J121" s="144">
        <f t="shared" si="0"/>
        <v>0</v>
      </c>
      <c r="K121" s="145"/>
      <c r="L121" s="31"/>
      <c r="M121" s="146" t="s">
        <v>1</v>
      </c>
      <c r="N121" s="147" t="s">
        <v>38</v>
      </c>
      <c r="O121" s="56"/>
      <c r="P121" s="148">
        <f t="shared" si="1"/>
        <v>0</v>
      </c>
      <c r="Q121" s="148">
        <v>0</v>
      </c>
      <c r="R121" s="148">
        <f t="shared" si="2"/>
        <v>0</v>
      </c>
      <c r="S121" s="148">
        <v>0</v>
      </c>
      <c r="T121" s="149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0" t="s">
        <v>111</v>
      </c>
      <c r="AT121" s="150" t="s">
        <v>107</v>
      </c>
      <c r="AU121" s="150" t="s">
        <v>80</v>
      </c>
      <c r="AY121" s="15" t="s">
        <v>104</v>
      </c>
      <c r="BE121" s="151">
        <f t="shared" si="4"/>
        <v>0</v>
      </c>
      <c r="BF121" s="151">
        <f t="shared" si="5"/>
        <v>0</v>
      </c>
      <c r="BG121" s="151">
        <f t="shared" si="6"/>
        <v>0</v>
      </c>
      <c r="BH121" s="151">
        <f t="shared" si="7"/>
        <v>0</v>
      </c>
      <c r="BI121" s="151">
        <f t="shared" si="8"/>
        <v>0</v>
      </c>
      <c r="BJ121" s="15" t="s">
        <v>78</v>
      </c>
      <c r="BK121" s="151">
        <f t="shared" si="9"/>
        <v>0</v>
      </c>
      <c r="BL121" s="15" t="s">
        <v>111</v>
      </c>
      <c r="BM121" s="150" t="s">
        <v>128</v>
      </c>
    </row>
    <row r="122" spans="1:65" s="2" customFormat="1" ht="21.75" customHeight="1">
      <c r="A122" s="30"/>
      <c r="B122" s="137"/>
      <c r="C122" s="138" t="s">
        <v>129</v>
      </c>
      <c r="D122" s="138" t="s">
        <v>107</v>
      </c>
      <c r="E122" s="139" t="s">
        <v>130</v>
      </c>
      <c r="F122" s="140" t="s">
        <v>131</v>
      </c>
      <c r="G122" s="141" t="s">
        <v>113</v>
      </c>
      <c r="H122" s="142">
        <v>1</v>
      </c>
      <c r="I122" s="143"/>
      <c r="J122" s="144">
        <f t="shared" si="0"/>
        <v>0</v>
      </c>
      <c r="K122" s="145"/>
      <c r="L122" s="31"/>
      <c r="M122" s="146" t="s">
        <v>1</v>
      </c>
      <c r="N122" s="147" t="s">
        <v>38</v>
      </c>
      <c r="O122" s="56"/>
      <c r="P122" s="148">
        <f t="shared" si="1"/>
        <v>0</v>
      </c>
      <c r="Q122" s="148">
        <v>0</v>
      </c>
      <c r="R122" s="148">
        <f t="shared" si="2"/>
        <v>0</v>
      </c>
      <c r="S122" s="148">
        <v>0</v>
      </c>
      <c r="T122" s="149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0" t="s">
        <v>111</v>
      </c>
      <c r="AT122" s="150" t="s">
        <v>107</v>
      </c>
      <c r="AU122" s="150" t="s">
        <v>80</v>
      </c>
      <c r="AY122" s="15" t="s">
        <v>104</v>
      </c>
      <c r="BE122" s="151">
        <f t="shared" si="4"/>
        <v>0</v>
      </c>
      <c r="BF122" s="151">
        <f t="shared" si="5"/>
        <v>0</v>
      </c>
      <c r="BG122" s="151">
        <f t="shared" si="6"/>
        <v>0</v>
      </c>
      <c r="BH122" s="151">
        <f t="shared" si="7"/>
        <v>0</v>
      </c>
      <c r="BI122" s="151">
        <f t="shared" si="8"/>
        <v>0</v>
      </c>
      <c r="BJ122" s="15" t="s">
        <v>78</v>
      </c>
      <c r="BK122" s="151">
        <f t="shared" si="9"/>
        <v>0</v>
      </c>
      <c r="BL122" s="15" t="s">
        <v>111</v>
      </c>
      <c r="BM122" s="150" t="s">
        <v>132</v>
      </c>
    </row>
    <row r="123" spans="1:65" s="2" customFormat="1" ht="16.5" customHeight="1">
      <c r="A123" s="30"/>
      <c r="B123" s="137"/>
      <c r="C123" s="138" t="s">
        <v>133</v>
      </c>
      <c r="D123" s="138" t="s">
        <v>107</v>
      </c>
      <c r="E123" s="139" t="s">
        <v>134</v>
      </c>
      <c r="F123" s="140" t="s">
        <v>135</v>
      </c>
      <c r="G123" s="141" t="s">
        <v>113</v>
      </c>
      <c r="H123" s="142">
        <v>1</v>
      </c>
      <c r="I123" s="143"/>
      <c r="J123" s="144">
        <f t="shared" si="0"/>
        <v>0</v>
      </c>
      <c r="K123" s="145"/>
      <c r="L123" s="31"/>
      <c r="M123" s="146" t="s">
        <v>1</v>
      </c>
      <c r="N123" s="147" t="s">
        <v>38</v>
      </c>
      <c r="O123" s="56"/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0" t="s">
        <v>111</v>
      </c>
      <c r="AT123" s="150" t="s">
        <v>107</v>
      </c>
      <c r="AU123" s="150" t="s">
        <v>80</v>
      </c>
      <c r="AY123" s="15" t="s">
        <v>104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5" t="s">
        <v>78</v>
      </c>
      <c r="BK123" s="151">
        <f t="shared" si="9"/>
        <v>0</v>
      </c>
      <c r="BL123" s="15" t="s">
        <v>111</v>
      </c>
      <c r="BM123" s="150" t="s">
        <v>136</v>
      </c>
    </row>
    <row r="124" spans="1:65" s="2" customFormat="1" ht="16.5" customHeight="1">
      <c r="A124" s="30"/>
      <c r="B124" s="137"/>
      <c r="C124" s="138" t="s">
        <v>137</v>
      </c>
      <c r="D124" s="138" t="s">
        <v>107</v>
      </c>
      <c r="E124" s="139" t="s">
        <v>138</v>
      </c>
      <c r="F124" s="140" t="s">
        <v>139</v>
      </c>
      <c r="G124" s="141" t="s">
        <v>113</v>
      </c>
      <c r="H124" s="142">
        <v>2</v>
      </c>
      <c r="I124" s="143"/>
      <c r="J124" s="144">
        <f t="shared" si="0"/>
        <v>0</v>
      </c>
      <c r="K124" s="145"/>
      <c r="L124" s="31"/>
      <c r="M124" s="146" t="s">
        <v>1</v>
      </c>
      <c r="N124" s="147" t="s">
        <v>38</v>
      </c>
      <c r="O124" s="56"/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0" t="s">
        <v>111</v>
      </c>
      <c r="AT124" s="150" t="s">
        <v>107</v>
      </c>
      <c r="AU124" s="150" t="s">
        <v>80</v>
      </c>
      <c r="AY124" s="15" t="s">
        <v>104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5" t="s">
        <v>78</v>
      </c>
      <c r="BK124" s="151">
        <f t="shared" si="9"/>
        <v>0</v>
      </c>
      <c r="BL124" s="15" t="s">
        <v>111</v>
      </c>
      <c r="BM124" s="150" t="s">
        <v>140</v>
      </c>
    </row>
    <row r="125" spans="1:65" s="2" customFormat="1" ht="16.5" customHeight="1">
      <c r="A125" s="30"/>
      <c r="B125" s="137"/>
      <c r="C125" s="138" t="s">
        <v>8</v>
      </c>
      <c r="D125" s="138" t="s">
        <v>107</v>
      </c>
      <c r="E125" s="139" t="s">
        <v>141</v>
      </c>
      <c r="F125" s="140" t="s">
        <v>142</v>
      </c>
      <c r="G125" s="141" t="s">
        <v>113</v>
      </c>
      <c r="H125" s="142">
        <v>1</v>
      </c>
      <c r="I125" s="143"/>
      <c r="J125" s="144">
        <f t="shared" si="0"/>
        <v>0</v>
      </c>
      <c r="K125" s="145"/>
      <c r="L125" s="31"/>
      <c r="M125" s="146" t="s">
        <v>1</v>
      </c>
      <c r="N125" s="147" t="s">
        <v>38</v>
      </c>
      <c r="O125" s="56"/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0" t="s">
        <v>111</v>
      </c>
      <c r="AT125" s="150" t="s">
        <v>107</v>
      </c>
      <c r="AU125" s="150" t="s">
        <v>80</v>
      </c>
      <c r="AY125" s="15" t="s">
        <v>104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5" t="s">
        <v>78</v>
      </c>
      <c r="BK125" s="151">
        <f t="shared" si="9"/>
        <v>0</v>
      </c>
      <c r="BL125" s="15" t="s">
        <v>111</v>
      </c>
      <c r="BM125" s="150" t="s">
        <v>143</v>
      </c>
    </row>
    <row r="126" spans="1:65" s="2" customFormat="1" ht="16.5" customHeight="1">
      <c r="A126" s="30"/>
      <c r="B126" s="137"/>
      <c r="C126" s="138" t="s">
        <v>111</v>
      </c>
      <c r="D126" s="138" t="s">
        <v>107</v>
      </c>
      <c r="E126" s="139" t="s">
        <v>144</v>
      </c>
      <c r="F126" s="140" t="s">
        <v>145</v>
      </c>
      <c r="G126" s="141" t="s">
        <v>113</v>
      </c>
      <c r="H126" s="142">
        <v>1</v>
      </c>
      <c r="I126" s="143"/>
      <c r="J126" s="144">
        <f t="shared" si="0"/>
        <v>0</v>
      </c>
      <c r="K126" s="145"/>
      <c r="L126" s="31"/>
      <c r="M126" s="146" t="s">
        <v>1</v>
      </c>
      <c r="N126" s="147" t="s">
        <v>38</v>
      </c>
      <c r="O126" s="56"/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0" t="s">
        <v>111</v>
      </c>
      <c r="AT126" s="150" t="s">
        <v>107</v>
      </c>
      <c r="AU126" s="150" t="s">
        <v>80</v>
      </c>
      <c r="AY126" s="15" t="s">
        <v>104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5" t="s">
        <v>78</v>
      </c>
      <c r="BK126" s="151">
        <f t="shared" si="9"/>
        <v>0</v>
      </c>
      <c r="BL126" s="15" t="s">
        <v>111</v>
      </c>
      <c r="BM126" s="150" t="s">
        <v>146</v>
      </c>
    </row>
    <row r="127" spans="1:65" s="2" customFormat="1" ht="16.5" customHeight="1">
      <c r="A127" s="30"/>
      <c r="B127" s="137"/>
      <c r="C127" s="138" t="s">
        <v>147</v>
      </c>
      <c r="D127" s="138" t="s">
        <v>107</v>
      </c>
      <c r="E127" s="139" t="s">
        <v>148</v>
      </c>
      <c r="F127" s="140" t="s">
        <v>149</v>
      </c>
      <c r="G127" s="141" t="s">
        <v>113</v>
      </c>
      <c r="H127" s="142">
        <v>1</v>
      </c>
      <c r="I127" s="143"/>
      <c r="J127" s="144">
        <f t="shared" si="0"/>
        <v>0</v>
      </c>
      <c r="K127" s="145"/>
      <c r="L127" s="31"/>
      <c r="M127" s="146" t="s">
        <v>1</v>
      </c>
      <c r="N127" s="147" t="s">
        <v>38</v>
      </c>
      <c r="O127" s="56"/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0" t="s">
        <v>111</v>
      </c>
      <c r="AT127" s="150" t="s">
        <v>107</v>
      </c>
      <c r="AU127" s="150" t="s">
        <v>80</v>
      </c>
      <c r="AY127" s="15" t="s">
        <v>104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5" t="s">
        <v>78</v>
      </c>
      <c r="BK127" s="151">
        <f t="shared" si="9"/>
        <v>0</v>
      </c>
      <c r="BL127" s="15" t="s">
        <v>111</v>
      </c>
      <c r="BM127" s="150" t="s">
        <v>150</v>
      </c>
    </row>
    <row r="128" spans="1:65" s="2" customFormat="1" ht="16.5" customHeight="1">
      <c r="A128" s="30"/>
      <c r="B128" s="137"/>
      <c r="C128" s="138" t="s">
        <v>151</v>
      </c>
      <c r="D128" s="138" t="s">
        <v>107</v>
      </c>
      <c r="E128" s="139" t="s">
        <v>152</v>
      </c>
      <c r="F128" s="140" t="s">
        <v>153</v>
      </c>
      <c r="G128" s="141" t="s">
        <v>113</v>
      </c>
      <c r="H128" s="142">
        <v>6</v>
      </c>
      <c r="I128" s="143"/>
      <c r="J128" s="144">
        <f t="shared" si="0"/>
        <v>0</v>
      </c>
      <c r="K128" s="145"/>
      <c r="L128" s="31"/>
      <c r="M128" s="146" t="s">
        <v>1</v>
      </c>
      <c r="N128" s="147" t="s">
        <v>38</v>
      </c>
      <c r="O128" s="56"/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0" t="s">
        <v>111</v>
      </c>
      <c r="AT128" s="150" t="s">
        <v>107</v>
      </c>
      <c r="AU128" s="150" t="s">
        <v>80</v>
      </c>
      <c r="AY128" s="15" t="s">
        <v>104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5" t="s">
        <v>78</v>
      </c>
      <c r="BK128" s="151">
        <f t="shared" si="9"/>
        <v>0</v>
      </c>
      <c r="BL128" s="15" t="s">
        <v>111</v>
      </c>
      <c r="BM128" s="150" t="s">
        <v>154</v>
      </c>
    </row>
    <row r="129" spans="1:65" s="2" customFormat="1" ht="16.5" customHeight="1">
      <c r="A129" s="30"/>
      <c r="B129" s="137"/>
      <c r="C129" s="138" t="s">
        <v>7</v>
      </c>
      <c r="D129" s="138" t="s">
        <v>107</v>
      </c>
      <c r="E129" s="139" t="s">
        <v>155</v>
      </c>
      <c r="F129" s="140" t="s">
        <v>156</v>
      </c>
      <c r="G129" s="141" t="s">
        <v>113</v>
      </c>
      <c r="H129" s="142">
        <v>8</v>
      </c>
      <c r="I129" s="143"/>
      <c r="J129" s="144">
        <f t="shared" si="0"/>
        <v>0</v>
      </c>
      <c r="K129" s="145"/>
      <c r="L129" s="31"/>
      <c r="M129" s="146" t="s">
        <v>1</v>
      </c>
      <c r="N129" s="147" t="s">
        <v>38</v>
      </c>
      <c r="O129" s="56"/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0" t="s">
        <v>111</v>
      </c>
      <c r="AT129" s="150" t="s">
        <v>107</v>
      </c>
      <c r="AU129" s="150" t="s">
        <v>80</v>
      </c>
      <c r="AY129" s="15" t="s">
        <v>104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5" t="s">
        <v>78</v>
      </c>
      <c r="BK129" s="151">
        <f t="shared" si="9"/>
        <v>0</v>
      </c>
      <c r="BL129" s="15" t="s">
        <v>111</v>
      </c>
      <c r="BM129" s="150" t="s">
        <v>157</v>
      </c>
    </row>
    <row r="130" spans="1:65" s="2" customFormat="1" ht="16.5" customHeight="1">
      <c r="A130" s="30"/>
      <c r="B130" s="137"/>
      <c r="C130" s="138" t="s">
        <v>158</v>
      </c>
      <c r="D130" s="138" t="s">
        <v>107</v>
      </c>
      <c r="E130" s="139" t="s">
        <v>159</v>
      </c>
      <c r="F130" s="140" t="s">
        <v>160</v>
      </c>
      <c r="G130" s="141" t="s">
        <v>113</v>
      </c>
      <c r="H130" s="142">
        <v>8</v>
      </c>
      <c r="I130" s="143"/>
      <c r="J130" s="144">
        <f t="shared" si="0"/>
        <v>0</v>
      </c>
      <c r="K130" s="145"/>
      <c r="L130" s="31"/>
      <c r="M130" s="146" t="s">
        <v>1</v>
      </c>
      <c r="N130" s="147" t="s">
        <v>38</v>
      </c>
      <c r="O130" s="56"/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0" t="s">
        <v>111</v>
      </c>
      <c r="AT130" s="150" t="s">
        <v>107</v>
      </c>
      <c r="AU130" s="150" t="s">
        <v>80</v>
      </c>
      <c r="AY130" s="15" t="s">
        <v>104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5" t="s">
        <v>78</v>
      </c>
      <c r="BK130" s="151">
        <f t="shared" si="9"/>
        <v>0</v>
      </c>
      <c r="BL130" s="15" t="s">
        <v>111</v>
      </c>
      <c r="BM130" s="150" t="s">
        <v>161</v>
      </c>
    </row>
    <row r="131" spans="1:65" s="2" customFormat="1" ht="16.5" customHeight="1">
      <c r="A131" s="30"/>
      <c r="B131" s="137"/>
      <c r="C131" s="138" t="s">
        <v>162</v>
      </c>
      <c r="D131" s="138" t="s">
        <v>107</v>
      </c>
      <c r="E131" s="139" t="s">
        <v>163</v>
      </c>
      <c r="F131" s="140" t="s">
        <v>164</v>
      </c>
      <c r="G131" s="141" t="s">
        <v>113</v>
      </c>
      <c r="H131" s="142">
        <v>1</v>
      </c>
      <c r="I131" s="143"/>
      <c r="J131" s="144">
        <f t="shared" si="0"/>
        <v>0</v>
      </c>
      <c r="K131" s="145"/>
      <c r="L131" s="31"/>
      <c r="M131" s="146" t="s">
        <v>1</v>
      </c>
      <c r="N131" s="147" t="s">
        <v>38</v>
      </c>
      <c r="O131" s="56"/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0" t="s">
        <v>111</v>
      </c>
      <c r="AT131" s="150" t="s">
        <v>107</v>
      </c>
      <c r="AU131" s="150" t="s">
        <v>80</v>
      </c>
      <c r="AY131" s="15" t="s">
        <v>104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5" t="s">
        <v>78</v>
      </c>
      <c r="BK131" s="151">
        <f t="shared" si="9"/>
        <v>0</v>
      </c>
      <c r="BL131" s="15" t="s">
        <v>111</v>
      </c>
      <c r="BM131" s="150" t="s">
        <v>165</v>
      </c>
    </row>
    <row r="132" spans="1:65" s="2" customFormat="1" ht="16.5" customHeight="1">
      <c r="A132" s="160"/>
      <c r="B132" s="137"/>
      <c r="C132" s="161">
        <v>7</v>
      </c>
      <c r="D132" s="161" t="s">
        <v>107</v>
      </c>
      <c r="E132" s="162" t="s">
        <v>167</v>
      </c>
      <c r="F132" s="140" t="s">
        <v>170</v>
      </c>
      <c r="G132" s="166" t="s">
        <v>171</v>
      </c>
      <c r="H132" s="167">
        <v>119.15</v>
      </c>
      <c r="I132" s="168"/>
      <c r="J132" s="169">
        <f t="shared" si="0"/>
        <v>0</v>
      </c>
      <c r="K132" s="145"/>
      <c r="L132" s="31"/>
      <c r="M132" s="146"/>
      <c r="N132" s="147"/>
      <c r="O132" s="56"/>
      <c r="P132" s="148">
        <f t="shared" si="1"/>
        <v>0</v>
      </c>
      <c r="Q132" s="148"/>
      <c r="R132" s="148"/>
      <c r="S132" s="148"/>
      <c r="T132" s="149"/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  <c r="AR132" s="150" t="s">
        <v>111</v>
      </c>
      <c r="AT132" s="150" t="s">
        <v>107</v>
      </c>
      <c r="AU132" s="150" t="s">
        <v>80</v>
      </c>
      <c r="AY132" s="15" t="s">
        <v>104</v>
      </c>
      <c r="BE132" s="151">
        <f t="shared" ref="BE132" si="10">IF(N132="základní",J132,0)</f>
        <v>0</v>
      </c>
      <c r="BF132" s="151">
        <f t="shared" ref="BF132" si="11">IF(N132="snížená",J132,0)</f>
        <v>0</v>
      </c>
      <c r="BG132" s="151">
        <f t="shared" ref="BG132" si="12">IF(N132="zákl. přenesená",J132,0)</f>
        <v>0</v>
      </c>
      <c r="BH132" s="151">
        <f t="shared" ref="BH132" si="13">IF(N132="sníž. přenesená",J132,0)</f>
        <v>0</v>
      </c>
      <c r="BI132" s="151">
        <f t="shared" ref="BI132" si="14">IF(N132="nulová",J132,0)</f>
        <v>0</v>
      </c>
      <c r="BJ132" s="15" t="s">
        <v>78</v>
      </c>
      <c r="BK132" s="151">
        <f t="shared" si="9"/>
        <v>0</v>
      </c>
      <c r="BL132" s="15" t="s">
        <v>111</v>
      </c>
      <c r="BM132" s="150"/>
    </row>
    <row r="133" spans="1:65" s="2" customFormat="1" ht="16.5" customHeight="1">
      <c r="A133" s="160"/>
      <c r="B133" s="137"/>
      <c r="C133" s="163"/>
      <c r="D133" s="163"/>
      <c r="E133" s="164"/>
      <c r="F133" s="155" t="s">
        <v>169</v>
      </c>
      <c r="G133" s="170"/>
      <c r="H133" s="171"/>
      <c r="I133" s="173"/>
      <c r="J133" s="172"/>
      <c r="K133" s="165"/>
      <c r="L133" s="31"/>
      <c r="M133" s="146"/>
      <c r="N133" s="147"/>
      <c r="O133" s="56"/>
      <c r="P133" s="148"/>
      <c r="Q133" s="148"/>
      <c r="R133" s="148"/>
      <c r="S133" s="148"/>
      <c r="T133" s="149"/>
      <c r="U133" s="160"/>
      <c r="V133" s="160"/>
      <c r="W133" s="160"/>
      <c r="X133" s="160"/>
      <c r="Y133" s="160"/>
      <c r="Z133" s="160"/>
      <c r="AA133" s="160"/>
      <c r="AB133" s="160"/>
      <c r="AC133" s="160"/>
      <c r="AD133" s="160"/>
      <c r="AE133" s="160"/>
      <c r="AR133" s="150"/>
      <c r="AT133" s="150"/>
      <c r="AU133" s="150"/>
      <c r="AY133" s="15"/>
      <c r="BE133" s="151"/>
      <c r="BF133" s="151"/>
      <c r="BG133" s="151"/>
      <c r="BH133" s="151"/>
      <c r="BI133" s="151"/>
      <c r="BJ133" s="15"/>
      <c r="BK133" s="151"/>
      <c r="BL133" s="15"/>
      <c r="BM133" s="150"/>
    </row>
    <row r="134" spans="1:65" s="2" customFormat="1" ht="16.5" customHeight="1">
      <c r="A134" s="160"/>
      <c r="B134" s="137"/>
      <c r="C134" s="163"/>
      <c r="D134" s="163"/>
      <c r="E134" s="164"/>
      <c r="F134" s="155" t="s">
        <v>172</v>
      </c>
      <c r="G134" s="170"/>
      <c r="H134" s="171"/>
      <c r="I134" s="173"/>
      <c r="J134" s="172"/>
      <c r="K134" s="165"/>
      <c r="L134" s="31"/>
      <c r="M134" s="146"/>
      <c r="N134" s="147"/>
      <c r="O134" s="56"/>
      <c r="P134" s="148"/>
      <c r="Q134" s="148"/>
      <c r="R134" s="148"/>
      <c r="S134" s="148"/>
      <c r="T134" s="149"/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  <c r="AR134" s="150"/>
      <c r="AT134" s="150"/>
      <c r="AU134" s="150"/>
      <c r="AY134" s="15"/>
      <c r="BE134" s="151"/>
      <c r="BF134" s="151"/>
      <c r="BG134" s="151"/>
      <c r="BH134" s="151"/>
      <c r="BI134" s="151"/>
      <c r="BJ134" s="15"/>
      <c r="BK134" s="151"/>
      <c r="BL134" s="15"/>
      <c r="BM134" s="150"/>
    </row>
    <row r="135" spans="1:65" s="2" customFormat="1" ht="19.5" customHeight="1">
      <c r="A135" s="160"/>
      <c r="B135" s="137"/>
      <c r="C135" s="163"/>
      <c r="D135" s="163"/>
      <c r="E135" s="164"/>
      <c r="F135" s="155" t="s">
        <v>173</v>
      </c>
      <c r="G135" s="170"/>
      <c r="H135" s="171"/>
      <c r="I135" s="173"/>
      <c r="J135" s="172"/>
      <c r="K135" s="165"/>
      <c r="L135" s="31"/>
      <c r="M135" s="146"/>
      <c r="N135" s="147"/>
      <c r="O135" s="56"/>
      <c r="P135" s="148"/>
      <c r="Q135" s="148"/>
      <c r="R135" s="148"/>
      <c r="S135" s="148"/>
      <c r="T135" s="149"/>
      <c r="U135" s="160"/>
      <c r="V135" s="160"/>
      <c r="W135" s="160"/>
      <c r="X135" s="160"/>
      <c r="Y135" s="160"/>
      <c r="Z135" s="160"/>
      <c r="AA135" s="160"/>
      <c r="AB135" s="160"/>
      <c r="AC135" s="160"/>
      <c r="AD135" s="160"/>
      <c r="AE135" s="160"/>
      <c r="AR135" s="150"/>
      <c r="AT135" s="150"/>
      <c r="AU135" s="150"/>
      <c r="AY135" s="15"/>
      <c r="BE135" s="151"/>
      <c r="BF135" s="151"/>
      <c r="BG135" s="151"/>
      <c r="BH135" s="151"/>
      <c r="BI135" s="151"/>
      <c r="BJ135" s="15"/>
      <c r="BK135" s="151"/>
      <c r="BL135" s="15"/>
      <c r="BM135" s="150"/>
    </row>
    <row r="136" spans="1:65" s="2" customFormat="1" ht="21.75" customHeight="1">
      <c r="A136" s="30"/>
      <c r="B136" s="137"/>
      <c r="C136" s="138">
        <v>8</v>
      </c>
      <c r="D136" s="138" t="s">
        <v>107</v>
      </c>
      <c r="E136" s="139" t="s">
        <v>167</v>
      </c>
      <c r="F136" s="140" t="s">
        <v>170</v>
      </c>
      <c r="G136" s="141" t="s">
        <v>171</v>
      </c>
      <c r="H136" s="142">
        <v>10.199999999999999</v>
      </c>
      <c r="I136" s="143"/>
      <c r="J136" s="144">
        <f>ROUND(I136*H136,2)</f>
        <v>0</v>
      </c>
      <c r="K136" s="145"/>
      <c r="L136" s="31"/>
      <c r="M136" s="146" t="s">
        <v>1</v>
      </c>
      <c r="N136" s="147" t="s">
        <v>38</v>
      </c>
      <c r="O136" s="56"/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0" t="s">
        <v>111</v>
      </c>
      <c r="AT136" s="150" t="s">
        <v>107</v>
      </c>
      <c r="AU136" s="150" t="s">
        <v>80</v>
      </c>
      <c r="AY136" s="15" t="s">
        <v>104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5" t="s">
        <v>78</v>
      </c>
      <c r="BK136" s="151">
        <f>ROUND(I136*H136,2)</f>
        <v>0</v>
      </c>
      <c r="BL136" s="15" t="s">
        <v>111</v>
      </c>
      <c r="BM136" s="150" t="s">
        <v>168</v>
      </c>
    </row>
    <row r="137" spans="1:65" s="13" customFormat="1">
      <c r="B137" s="152"/>
      <c r="D137" s="153" t="s">
        <v>166</v>
      </c>
      <c r="E137" s="154" t="s">
        <v>1</v>
      </c>
      <c r="F137" s="155" t="s">
        <v>169</v>
      </c>
      <c r="H137" s="154" t="s">
        <v>1</v>
      </c>
      <c r="I137" s="156"/>
      <c r="L137" s="152"/>
      <c r="M137" s="157"/>
      <c r="N137" s="158"/>
      <c r="O137" s="158"/>
      <c r="P137" s="158"/>
      <c r="Q137" s="158"/>
      <c r="R137" s="158"/>
      <c r="S137" s="158"/>
      <c r="T137" s="159"/>
      <c r="AT137" s="154" t="s">
        <v>166</v>
      </c>
      <c r="AU137" s="154" t="s">
        <v>80</v>
      </c>
      <c r="AV137" s="13" t="s">
        <v>78</v>
      </c>
      <c r="AW137" s="13" t="s">
        <v>30</v>
      </c>
      <c r="AX137" s="13" t="s">
        <v>73</v>
      </c>
      <c r="AY137" s="154" t="s">
        <v>104</v>
      </c>
    </row>
    <row r="138" spans="1:65" s="13" customFormat="1">
      <c r="B138" s="152"/>
      <c r="D138" s="153" t="s">
        <v>166</v>
      </c>
      <c r="E138" s="154" t="s">
        <v>1</v>
      </c>
      <c r="F138" s="155" t="s">
        <v>174</v>
      </c>
      <c r="H138" s="154" t="s">
        <v>1</v>
      </c>
      <c r="I138" s="156"/>
      <c r="L138" s="152"/>
      <c r="M138" s="157"/>
      <c r="N138" s="158"/>
      <c r="O138" s="158"/>
      <c r="P138" s="158"/>
      <c r="Q138" s="158"/>
      <c r="R138" s="158"/>
      <c r="S138" s="158"/>
      <c r="T138" s="159"/>
      <c r="AT138" s="154" t="s">
        <v>166</v>
      </c>
      <c r="AU138" s="154" t="s">
        <v>80</v>
      </c>
      <c r="AV138" s="13" t="s">
        <v>78</v>
      </c>
      <c r="AW138" s="13" t="s">
        <v>30</v>
      </c>
      <c r="AX138" s="13" t="s">
        <v>73</v>
      </c>
      <c r="AY138" s="154" t="s">
        <v>104</v>
      </c>
    </row>
    <row r="139" spans="1:65" s="2" customFormat="1" ht="6.95" customHeight="1">
      <c r="A139" s="30"/>
      <c r="B139" s="45"/>
      <c r="C139" s="46"/>
      <c r="D139" s="46"/>
      <c r="E139" s="46"/>
      <c r="F139" s="46"/>
      <c r="G139" s="46"/>
      <c r="H139" s="46"/>
      <c r="I139" s="46"/>
      <c r="J139" s="46"/>
      <c r="K139" s="46"/>
      <c r="L139" s="31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2" spans="1:65">
      <c r="B142" s="216" t="s">
        <v>176</v>
      </c>
      <c r="C142" s="216"/>
      <c r="D142" s="216"/>
      <c r="E142" s="216"/>
    </row>
  </sheetData>
  <autoFilter ref="C113:K138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22005-2 - Revitalizace mě...</vt:lpstr>
      <vt:lpstr>'22005-2 - Revitalizace mě...'!Názvy_tisku</vt:lpstr>
      <vt:lpstr>'Rekapitulace stavby'!Názvy_tisku</vt:lpstr>
      <vt:lpstr>'22005-2 - Revitalizace mě...'!Oblast_tisku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Dvorakova</dc:creator>
  <cp:lastModifiedBy>Karel Bleha</cp:lastModifiedBy>
  <dcterms:created xsi:type="dcterms:W3CDTF">2023-05-30T12:34:17Z</dcterms:created>
  <dcterms:modified xsi:type="dcterms:W3CDTF">2023-06-05T13:58:13Z</dcterms:modified>
</cp:coreProperties>
</file>